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okuren2\01_共通\2025年4月制度改定\"/>
    </mc:Choice>
  </mc:AlternateContent>
  <xr:revisionPtr revIDLastSave="0" documentId="13_ncr:1_{9F3023E8-2255-49A3-BC08-627243772D91}" xr6:coauthVersionLast="47" xr6:coauthVersionMax="47" xr10:uidLastSave="{00000000-0000-0000-0000-000000000000}"/>
  <bookViews>
    <workbookView xWindow="-120" yWindow="-120" windowWidth="19440" windowHeight="15000" xr2:uid="{31885297-4B75-48AA-A9C5-370BB57A660A}"/>
  </bookViews>
  <sheets>
    <sheet name="共済金計算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5" i="1"/>
  <c r="H1" i="1"/>
  <c r="G21" i="1"/>
  <c r="G20" i="1"/>
  <c r="G19" i="1"/>
  <c r="G18" i="1"/>
  <c r="G15" i="1"/>
  <c r="G14" i="1"/>
  <c r="G13" i="1"/>
  <c r="G12" i="1"/>
  <c r="G11" i="1"/>
  <c r="G10" i="1"/>
  <c r="G9" i="1"/>
  <c r="G8" i="1"/>
  <c r="F24" i="1" l="1"/>
</calcChain>
</file>

<file path=xl/sharedStrings.xml><?xml version="1.0" encoding="utf-8"?>
<sst xmlns="http://schemas.openxmlformats.org/spreadsheetml/2006/main" count="55" uniqueCount="46">
  <si>
    <t>診断書必要額確認用　共済金計算シート</t>
    <rPh sb="0" eb="3">
      <t>シンダンショ</t>
    </rPh>
    <rPh sb="3" eb="6">
      <t>ヒツヨウガク</t>
    </rPh>
    <rPh sb="6" eb="8">
      <t>カクニン</t>
    </rPh>
    <rPh sb="8" eb="9">
      <t>ヨウ</t>
    </rPh>
    <rPh sb="10" eb="13">
      <t>キョウサイキン</t>
    </rPh>
    <rPh sb="13" eb="15">
      <t>ケイサン</t>
    </rPh>
    <phoneticPr fontId="2"/>
  </si>
  <si>
    <t>様</t>
    <rPh sb="0" eb="1">
      <t>サマ</t>
    </rPh>
    <phoneticPr fontId="2"/>
  </si>
  <si>
    <t>この度の入院や通院にお見舞い申し上げます。</t>
    <rPh sb="2" eb="3">
      <t>タビ</t>
    </rPh>
    <rPh sb="4" eb="6">
      <t>ニュウイン</t>
    </rPh>
    <rPh sb="7" eb="9">
      <t>ツウイン</t>
    </rPh>
    <rPh sb="11" eb="13">
      <t>ミマ</t>
    </rPh>
    <rPh sb="14" eb="15">
      <t>モウ</t>
    </rPh>
    <rPh sb="16" eb="17">
      <t>ア</t>
    </rPh>
    <phoneticPr fontId="2"/>
  </si>
  <si>
    <t>共済種目</t>
    <rPh sb="0" eb="2">
      <t>キョウサイ</t>
    </rPh>
    <rPh sb="2" eb="4">
      <t>シュモク</t>
    </rPh>
    <phoneticPr fontId="2"/>
  </si>
  <si>
    <t>口数</t>
    <rPh sb="0" eb="1">
      <t>クチ</t>
    </rPh>
    <rPh sb="1" eb="2">
      <t>スウ</t>
    </rPh>
    <phoneticPr fontId="2"/>
  </si>
  <si>
    <t>給付種目</t>
    <rPh sb="0" eb="2">
      <t>キュウフ</t>
    </rPh>
    <rPh sb="2" eb="4">
      <t>シュモク</t>
    </rPh>
    <phoneticPr fontId="2"/>
  </si>
  <si>
    <t>1口あたり</t>
    <rPh sb="1" eb="2">
      <t>クチ</t>
    </rPh>
    <phoneticPr fontId="2"/>
  </si>
  <si>
    <t>日数</t>
    <rPh sb="0" eb="2">
      <t>ニッスウ</t>
    </rPh>
    <phoneticPr fontId="2"/>
  </si>
  <si>
    <t>共済金額</t>
    <rPh sb="0" eb="3">
      <t>キョウサイキン</t>
    </rPh>
    <rPh sb="3" eb="4">
      <t>ガク</t>
    </rPh>
    <phoneticPr fontId="2"/>
  </si>
  <si>
    <t>注意点</t>
    <rPh sb="0" eb="3">
      <t>チュウイテン</t>
    </rPh>
    <phoneticPr fontId="2"/>
  </si>
  <si>
    <t>組合活動事故見舞①　</t>
    <rPh sb="0" eb="2">
      <t>クミアイ</t>
    </rPh>
    <rPh sb="2" eb="4">
      <t>カツドウ</t>
    </rPh>
    <rPh sb="4" eb="8">
      <t>ジコミマ</t>
    </rPh>
    <phoneticPr fontId="2"/>
  </si>
  <si>
    <t>通院（外泊）</t>
    <rPh sb="0" eb="2">
      <t>ツウイン</t>
    </rPh>
    <rPh sb="3" eb="5">
      <t>ガイハク</t>
    </rPh>
    <phoneticPr fontId="2"/>
  </si>
  <si>
    <t>90日限度（※頸椎捻挫などで他覚所見のない場合は30日限度）事故日から180日以内</t>
    <rPh sb="2" eb="3">
      <t>ヒ</t>
    </rPh>
    <rPh sb="3" eb="5">
      <t>ゲンド</t>
    </rPh>
    <rPh sb="7" eb="9">
      <t>ケイツイ</t>
    </rPh>
    <rPh sb="9" eb="11">
      <t>ネンザ</t>
    </rPh>
    <rPh sb="14" eb="18">
      <t>タカクショケン</t>
    </rPh>
    <rPh sb="21" eb="23">
      <t>バアイ</t>
    </rPh>
    <rPh sb="26" eb="27">
      <t>ヒ</t>
    </rPh>
    <rPh sb="27" eb="29">
      <t>ゲンド</t>
    </rPh>
    <phoneticPr fontId="2"/>
  </si>
  <si>
    <t>入院</t>
    <rPh sb="0" eb="2">
      <t>ニュウイン</t>
    </rPh>
    <phoneticPr fontId="2"/>
  </si>
  <si>
    <t>組合活動事故見舞②</t>
    <rPh sb="0" eb="2">
      <t>クミアイ</t>
    </rPh>
    <rPh sb="2" eb="4">
      <t>カツドウ</t>
    </rPh>
    <rPh sb="4" eb="8">
      <t>ジコミマ</t>
    </rPh>
    <phoneticPr fontId="2"/>
  </si>
  <si>
    <t>生命　　　　　　組織</t>
    <rPh sb="0" eb="2">
      <t>セイメイ</t>
    </rPh>
    <rPh sb="8" eb="10">
      <t>ソシキ</t>
    </rPh>
    <phoneticPr fontId="2"/>
  </si>
  <si>
    <t>災害入院</t>
    <rPh sb="0" eb="2">
      <t>サイガイ</t>
    </rPh>
    <rPh sb="2" eb="4">
      <t>ニュウイン</t>
    </rPh>
    <phoneticPr fontId="2"/>
  </si>
  <si>
    <t>180日限度　事故日から180日以内、</t>
    <rPh sb="3" eb="4">
      <t>ヒ</t>
    </rPh>
    <rPh sb="4" eb="6">
      <t>ゲンド</t>
    </rPh>
    <rPh sb="7" eb="9">
      <t>ジコ</t>
    </rPh>
    <rPh sb="9" eb="10">
      <t>ヒ</t>
    </rPh>
    <rPh sb="15" eb="16">
      <t>ヒ</t>
    </rPh>
    <rPh sb="16" eb="18">
      <t>イナイ</t>
    </rPh>
    <phoneticPr fontId="2"/>
  </si>
  <si>
    <t>組織（65歳以上）</t>
    <rPh sb="0" eb="2">
      <t>ソシキ</t>
    </rPh>
    <rPh sb="5" eb="6">
      <t>サイ</t>
    </rPh>
    <rPh sb="6" eb="8">
      <t>イジョウ</t>
    </rPh>
    <phoneticPr fontId="2"/>
  </si>
  <si>
    <t>　　　　　　　　個人</t>
    <rPh sb="8" eb="10">
      <t>コジン</t>
    </rPh>
    <phoneticPr fontId="2"/>
  </si>
  <si>
    <t>個人生命は100口限度</t>
    <phoneticPr fontId="2"/>
  </si>
  <si>
    <t>医療　　　　　　組織</t>
    <rPh sb="0" eb="2">
      <t>イリョウ</t>
    </rPh>
    <rPh sb="8" eb="10">
      <t>ソシキ</t>
    </rPh>
    <phoneticPr fontId="2"/>
  </si>
  <si>
    <t>安静（外泊）</t>
    <rPh sb="0" eb="2">
      <t>アンセイ</t>
    </rPh>
    <rPh sb="3" eb="5">
      <t>ガイハク</t>
    </rPh>
    <phoneticPr fontId="2"/>
  </si>
  <si>
    <t>　　　　　　　　緩和</t>
    <rPh sb="8" eb="10">
      <t>カンワ</t>
    </rPh>
    <phoneticPr fontId="2"/>
  </si>
  <si>
    <t>交通災害　　　　組織</t>
    <rPh sb="0" eb="4">
      <t>コウツウサイガイ</t>
    </rPh>
    <rPh sb="8" eb="10">
      <t>ソシキ</t>
    </rPh>
    <phoneticPr fontId="2"/>
  </si>
  <si>
    <t>180日限度（通院と合算）事故日から180日以内</t>
    <rPh sb="3" eb="4">
      <t>ヒ</t>
    </rPh>
    <rPh sb="4" eb="6">
      <t>ゲンド</t>
    </rPh>
    <rPh sb="7" eb="9">
      <t>ツウイン</t>
    </rPh>
    <rPh sb="10" eb="12">
      <t>ガッサン</t>
    </rPh>
    <rPh sb="13" eb="15">
      <t>ジコ</t>
    </rPh>
    <rPh sb="15" eb="16">
      <t>ヒ</t>
    </rPh>
    <rPh sb="21" eb="22">
      <t>ヒ</t>
    </rPh>
    <rPh sb="22" eb="24">
      <t>イナイ</t>
    </rPh>
    <phoneticPr fontId="2"/>
  </si>
  <si>
    <t>シニア医療</t>
    <rPh sb="3" eb="5">
      <t>イリョウ</t>
    </rPh>
    <phoneticPr fontId="2"/>
  </si>
  <si>
    <r>
      <rPr>
        <sz val="9"/>
        <color theme="1"/>
        <rFont val="游ゴシック"/>
        <family val="3"/>
        <charset val="128"/>
        <scheme val="minor"/>
      </rPr>
      <t>65歳～75歳未満　</t>
    </r>
    <r>
      <rPr>
        <sz val="11"/>
        <color theme="1"/>
        <rFont val="游ゴシック"/>
        <family val="2"/>
        <charset val="128"/>
        <scheme val="minor"/>
      </rPr>
      <t>入院</t>
    </r>
    <rPh sb="2" eb="3">
      <t>サイ</t>
    </rPh>
    <rPh sb="6" eb="9">
      <t>サイミマン</t>
    </rPh>
    <rPh sb="10" eb="12">
      <t>ニュウイン</t>
    </rPh>
    <phoneticPr fontId="2"/>
  </si>
  <si>
    <t>90日限度</t>
    <rPh sb="2" eb="3">
      <t>ヒ</t>
    </rPh>
    <rPh sb="3" eb="5">
      <t>ゲンド</t>
    </rPh>
    <phoneticPr fontId="2"/>
  </si>
  <si>
    <r>
      <t>75歳～80歳未満　</t>
    </r>
    <r>
      <rPr>
        <sz val="11"/>
        <color theme="1"/>
        <rFont val="游ゴシック"/>
        <family val="3"/>
        <charset val="128"/>
        <scheme val="minor"/>
      </rPr>
      <t>入院</t>
    </r>
    <rPh sb="2" eb="3">
      <t>サイ</t>
    </rPh>
    <rPh sb="6" eb="7">
      <t>サイ</t>
    </rPh>
    <rPh sb="7" eb="9">
      <t>ミマン</t>
    </rPh>
    <rPh sb="10" eb="12">
      <t>ニュウイン</t>
    </rPh>
    <phoneticPr fontId="2"/>
  </si>
  <si>
    <t>45日限度</t>
    <rPh sb="2" eb="3">
      <t>ヒ</t>
    </rPh>
    <rPh sb="3" eb="5">
      <t>ゲンド</t>
    </rPh>
    <phoneticPr fontId="2"/>
  </si>
  <si>
    <t>※2025年4月以降の事由から適用します。</t>
    <rPh sb="5" eb="6">
      <t>ネン</t>
    </rPh>
    <rPh sb="7" eb="8">
      <t>ガツ</t>
    </rPh>
    <rPh sb="8" eb="10">
      <t>イコウ</t>
    </rPh>
    <rPh sb="11" eb="13">
      <t>ジユウ</t>
    </rPh>
    <rPh sb="15" eb="17">
      <t>テキヨウ</t>
    </rPh>
    <phoneticPr fontId="2"/>
  </si>
  <si>
    <t>入通院概算</t>
    <rPh sb="0" eb="3">
      <t>ニュウツウイン</t>
    </rPh>
    <rPh sb="3" eb="5">
      <t>ガイサン</t>
    </rPh>
    <phoneticPr fontId="2"/>
  </si>
  <si>
    <t>2025年4月以降の事由は、10万円を超える場合、診断書の提出が必要です。
2025年4月以前の事由は、5万円を超える場合、診断書の提出が必要です。</t>
    <rPh sb="4" eb="5">
      <t>ネン</t>
    </rPh>
    <rPh sb="6" eb="9">
      <t>ガツイコウ</t>
    </rPh>
    <rPh sb="10" eb="12">
      <t>ジユウ</t>
    </rPh>
    <rPh sb="16" eb="18">
      <t>マンエン</t>
    </rPh>
    <rPh sb="19" eb="20">
      <t>コ</t>
    </rPh>
    <rPh sb="22" eb="24">
      <t>バアイ</t>
    </rPh>
    <rPh sb="25" eb="28">
      <t>シンダンショ</t>
    </rPh>
    <rPh sb="29" eb="31">
      <t>テイシュツ</t>
    </rPh>
    <rPh sb="32" eb="34">
      <t>ヒツヨウ</t>
    </rPh>
    <rPh sb="42" eb="43">
      <t>ネン</t>
    </rPh>
    <rPh sb="44" eb="45">
      <t>ガツ</t>
    </rPh>
    <rPh sb="45" eb="47">
      <t>イゼン</t>
    </rPh>
    <rPh sb="48" eb="50">
      <t>ジユウ</t>
    </rPh>
    <rPh sb="53" eb="55">
      <t>マンエン</t>
    </rPh>
    <rPh sb="56" eb="57">
      <t>コ</t>
    </rPh>
    <rPh sb="59" eb="61">
      <t>バアイ</t>
    </rPh>
    <rPh sb="62" eb="65">
      <t>シンダンショ</t>
    </rPh>
    <rPh sb="66" eb="68">
      <t>テイシュツ</t>
    </rPh>
    <rPh sb="69" eb="71">
      <t>ヒツヨウ</t>
    </rPh>
    <phoneticPr fontId="2"/>
  </si>
  <si>
    <t>いつから</t>
    <phoneticPr fontId="2"/>
  </si>
  <si>
    <t>いつまで</t>
    <phoneticPr fontId="2"/>
  </si>
  <si>
    <t>日数</t>
    <rPh sb="0" eb="2">
      <t>ニッスウ</t>
    </rPh>
    <phoneticPr fontId="2"/>
  </si>
  <si>
    <t>期間を集計したい場合は、いつからいつまでを入力すれば日数計算ができます。</t>
    <rPh sb="0" eb="2">
      <t>キカン</t>
    </rPh>
    <rPh sb="3" eb="5">
      <t>シュウケイ</t>
    </rPh>
    <rPh sb="8" eb="10">
      <t>バアイ</t>
    </rPh>
    <rPh sb="21" eb="23">
      <t>ニュウリョク</t>
    </rPh>
    <rPh sb="26" eb="28">
      <t>ニッスウ</t>
    </rPh>
    <rPh sb="28" eb="30">
      <t>ケイサン</t>
    </rPh>
    <phoneticPr fontId="2"/>
  </si>
  <si>
    <t>発効日年齢65歳以上は金額が削減されます。</t>
    <rPh sb="0" eb="3">
      <t>ハッコウビ</t>
    </rPh>
    <rPh sb="3" eb="5">
      <t>ネンレイ</t>
    </rPh>
    <rPh sb="7" eb="8">
      <t>サイ</t>
    </rPh>
    <rPh sb="8" eb="10">
      <t>イジョウ</t>
    </rPh>
    <rPh sb="11" eb="13">
      <t>キンガク</t>
    </rPh>
    <rPh sb="14" eb="16">
      <t>サクゲン</t>
    </rPh>
    <phoneticPr fontId="2"/>
  </si>
  <si>
    <t>180日限度（緩和型は90日限度）加入1年以内と組織180日以内の事由は金額が削減されます。</t>
    <rPh sb="3" eb="4">
      <t>ヒ</t>
    </rPh>
    <rPh sb="4" eb="6">
      <t>ゲンド</t>
    </rPh>
    <rPh sb="7" eb="9">
      <t>カンワ</t>
    </rPh>
    <rPh sb="9" eb="10">
      <t>ガタ</t>
    </rPh>
    <rPh sb="13" eb="14">
      <t>ヒ</t>
    </rPh>
    <rPh sb="14" eb="16">
      <t>ゲンド</t>
    </rPh>
    <rPh sb="17" eb="19">
      <t>カニュウ</t>
    </rPh>
    <rPh sb="20" eb="21">
      <t>ネン</t>
    </rPh>
    <rPh sb="21" eb="23">
      <t>イナイ</t>
    </rPh>
    <rPh sb="24" eb="26">
      <t>ソシキ</t>
    </rPh>
    <rPh sb="29" eb="30">
      <t>ヒ</t>
    </rPh>
    <rPh sb="30" eb="32">
      <t>イナイ</t>
    </rPh>
    <rPh sb="33" eb="35">
      <t>ジユウ</t>
    </rPh>
    <rPh sb="36" eb="38">
      <t>キンガク</t>
    </rPh>
    <rPh sb="39" eb="41">
      <t>サクゲン</t>
    </rPh>
    <phoneticPr fontId="2"/>
  </si>
  <si>
    <t>90日限度（緩和型は45日限度）加入1年以内と組織180日以内の事由は金額が削減されます。</t>
    <rPh sb="2" eb="3">
      <t>ヒ</t>
    </rPh>
    <rPh sb="3" eb="5">
      <t>ゲンド</t>
    </rPh>
    <rPh sb="6" eb="8">
      <t>カンワ</t>
    </rPh>
    <rPh sb="8" eb="9">
      <t>ガタ</t>
    </rPh>
    <rPh sb="12" eb="13">
      <t>ヒ</t>
    </rPh>
    <rPh sb="13" eb="15">
      <t>ゲンド</t>
    </rPh>
    <rPh sb="35" eb="37">
      <t>キンガク</t>
    </rPh>
    <phoneticPr fontId="2"/>
  </si>
  <si>
    <t>※入院と通院（安静）の合算は自動計算されませんので、ご注意ください。</t>
    <rPh sb="1" eb="3">
      <t>ニュウイン</t>
    </rPh>
    <rPh sb="4" eb="6">
      <t>ツウイン</t>
    </rPh>
    <rPh sb="7" eb="9">
      <t>アンセイ</t>
    </rPh>
    <rPh sb="11" eb="13">
      <t>ガッサン</t>
    </rPh>
    <rPh sb="14" eb="18">
      <t>ジドウケイサン</t>
    </rPh>
    <rPh sb="27" eb="29">
      <t>チュウイ</t>
    </rPh>
    <phoneticPr fontId="2"/>
  </si>
  <si>
    <t>※金額は概算のため、実際支払われる共済金額と異なる場合があります。</t>
    <rPh sb="1" eb="3">
      <t>キンガク</t>
    </rPh>
    <rPh sb="4" eb="6">
      <t>ガイサン</t>
    </rPh>
    <rPh sb="10" eb="12">
      <t>ジッサイ</t>
    </rPh>
    <rPh sb="12" eb="14">
      <t>シハラ</t>
    </rPh>
    <rPh sb="17" eb="19">
      <t>キョウサイ</t>
    </rPh>
    <rPh sb="19" eb="20">
      <t>キン</t>
    </rPh>
    <rPh sb="20" eb="21">
      <t>ガク</t>
    </rPh>
    <rPh sb="22" eb="23">
      <t>コト</t>
    </rPh>
    <rPh sb="25" eb="27">
      <t>バアイ</t>
    </rPh>
    <phoneticPr fontId="2"/>
  </si>
  <si>
    <r>
      <t>180日限度</t>
    </r>
    <r>
      <rPr>
        <sz val="9"/>
        <color rgb="FFFF0000"/>
        <rFont val="游ゴシック"/>
        <family val="3"/>
        <charset val="128"/>
        <scheme val="minor"/>
      </rPr>
      <t>（通院と合算）</t>
    </r>
    <r>
      <rPr>
        <sz val="9"/>
        <color theme="1"/>
        <rFont val="游ゴシック"/>
        <family val="2"/>
        <charset val="128"/>
        <scheme val="minor"/>
      </rPr>
      <t>事故日から180日以内　</t>
    </r>
    <rPh sb="3" eb="4">
      <t>ヒ</t>
    </rPh>
    <rPh sb="4" eb="6">
      <t>ゲンド</t>
    </rPh>
    <rPh sb="7" eb="9">
      <t>ツウイン</t>
    </rPh>
    <rPh sb="10" eb="12">
      <t>ガッサン</t>
    </rPh>
    <rPh sb="13" eb="15">
      <t>ジコ</t>
    </rPh>
    <rPh sb="15" eb="16">
      <t>ヒ</t>
    </rPh>
    <rPh sb="21" eb="22">
      <t>ヒ</t>
    </rPh>
    <rPh sb="22" eb="24">
      <t>イナイ</t>
    </rPh>
    <phoneticPr fontId="2"/>
  </si>
  <si>
    <t>組織と個人の限度は通院含めて180日、緩和は90日</t>
    <rPh sb="0" eb="2">
      <t>ソシキ</t>
    </rPh>
    <rPh sb="3" eb="5">
      <t>コジン</t>
    </rPh>
    <rPh sb="6" eb="8">
      <t>ゲンド</t>
    </rPh>
    <rPh sb="9" eb="11">
      <t>ツウイン</t>
    </rPh>
    <rPh sb="11" eb="12">
      <t>フク</t>
    </rPh>
    <rPh sb="17" eb="18">
      <t>ヒ</t>
    </rPh>
    <rPh sb="19" eb="21">
      <t>カンワ</t>
    </rPh>
    <rPh sb="24" eb="25">
      <t>ヒ</t>
    </rPh>
    <phoneticPr fontId="2"/>
  </si>
  <si>
    <r>
      <t>180日限度</t>
    </r>
    <r>
      <rPr>
        <sz val="9"/>
        <color rgb="FFFF0000"/>
        <rFont val="游ゴシック"/>
        <family val="3"/>
        <charset val="128"/>
        <scheme val="minor"/>
      </rPr>
      <t>（通院と合算）</t>
    </r>
    <r>
      <rPr>
        <sz val="9"/>
        <color theme="1"/>
        <rFont val="游ゴシック"/>
        <family val="2"/>
        <charset val="128"/>
        <scheme val="minor"/>
      </rPr>
      <t>事故日から180日以内</t>
    </r>
    <rPh sb="3" eb="4">
      <t>ヒ</t>
    </rPh>
    <rPh sb="4" eb="6">
      <t>ゲンド</t>
    </rPh>
    <rPh sb="7" eb="9">
      <t>ツウイン</t>
    </rPh>
    <rPh sb="10" eb="12">
      <t>ガッサン</t>
    </rPh>
    <rPh sb="13" eb="15">
      <t>ジコ</t>
    </rPh>
    <rPh sb="15" eb="16">
      <t>ヒ</t>
    </rPh>
    <rPh sb="21" eb="22">
      <t>ヒ</t>
    </rPh>
    <rPh sb="22" eb="24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</si>
</sst>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&quot;作&quot;&quot;成&quot;"/>
    <numFmt numFmtId="177" formatCode="General&quot;口&quot;"/>
    <numFmt numFmtId="178" formatCode="General&quot;円&quot;"/>
    <numFmt numFmtId="179" formatCode="&quot;組&quot;&quot;織&quot;\ General&quot;口&quot;"/>
    <numFmt numFmtId="180" formatCode="&quot;個&quot;&quot;人&quot;\ General&quot;口&quot;"/>
    <numFmt numFmtId="181" formatCode="General&quot;日&quot;&quot;間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ECF8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0" fontId="0" fillId="2" borderId="0" xfId="0" applyFill="1" applyProtection="1">
      <alignment vertical="center"/>
      <protection locked="0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7" fontId="0" fillId="2" borderId="0" xfId="0" applyNumberFormat="1" applyFill="1" applyProtection="1">
      <alignment vertical="center"/>
      <protection locked="0"/>
    </xf>
    <xf numFmtId="0" fontId="0" fillId="0" borderId="6" xfId="0" applyBorder="1">
      <alignment vertical="center"/>
    </xf>
    <xf numFmtId="178" fontId="0" fillId="0" borderId="6" xfId="0" applyNumberFormat="1" applyBorder="1">
      <alignment vertical="center"/>
    </xf>
    <xf numFmtId="0" fontId="0" fillId="2" borderId="6" xfId="0" applyFill="1" applyBorder="1" applyProtection="1">
      <alignment vertical="center"/>
      <protection locked="0"/>
    </xf>
    <xf numFmtId="38" fontId="0" fillId="0" borderId="7" xfId="1" applyFont="1" applyBorder="1" applyProtection="1">
      <alignment vertical="center"/>
    </xf>
    <xf numFmtId="0" fontId="3" fillId="0" borderId="8" xfId="0" applyFont="1" applyBorder="1">
      <alignment vertical="center"/>
    </xf>
    <xf numFmtId="177" fontId="0" fillId="0" borderId="9" xfId="0" applyNumberFormat="1" applyBorder="1">
      <alignment vertical="center"/>
    </xf>
    <xf numFmtId="178" fontId="0" fillId="0" borderId="0" xfId="0" applyNumberFormat="1">
      <alignment vertical="center"/>
    </xf>
    <xf numFmtId="38" fontId="0" fillId="0" borderId="11" xfId="1" applyFont="1" applyBorder="1" applyProtection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179" fontId="0" fillId="0" borderId="9" xfId="0" applyNumberFormat="1" applyBorder="1" applyAlignment="1">
      <alignment horizontal="right" vertical="center"/>
    </xf>
    <xf numFmtId="180" fontId="0" fillId="0" borderId="9" xfId="0" applyNumberFormat="1" applyBorder="1">
      <alignment vertical="center"/>
    </xf>
    <xf numFmtId="177" fontId="0" fillId="2" borderId="10" xfId="0" applyNumberFormat="1" applyFill="1" applyBorder="1" applyProtection="1">
      <alignment vertical="center"/>
      <protection locked="0"/>
    </xf>
    <xf numFmtId="0" fontId="6" fillId="0" borderId="12" xfId="0" applyFont="1" applyBorder="1">
      <alignment vertical="center"/>
    </xf>
    <xf numFmtId="179" fontId="0" fillId="0" borderId="9" xfId="0" applyNumberFormat="1" applyBorder="1">
      <alignment vertical="center"/>
    </xf>
    <xf numFmtId="178" fontId="0" fillId="0" borderId="10" xfId="0" applyNumberFormat="1" applyBorder="1">
      <alignment vertical="center"/>
    </xf>
    <xf numFmtId="0" fontId="7" fillId="0" borderId="6" xfId="0" applyFont="1" applyBorder="1">
      <alignment vertical="center"/>
    </xf>
    <xf numFmtId="177" fontId="0" fillId="0" borderId="14" xfId="0" applyNumberFormat="1" applyBorder="1">
      <alignment vertical="center"/>
    </xf>
    <xf numFmtId="0" fontId="3" fillId="0" borderId="10" xfId="0" applyFont="1" applyBorder="1">
      <alignment vertical="center"/>
    </xf>
    <xf numFmtId="0" fontId="0" fillId="2" borderId="10" xfId="0" applyFill="1" applyBorder="1" applyProtection="1">
      <alignment vertical="center"/>
      <protection locked="0"/>
    </xf>
    <xf numFmtId="38" fontId="0" fillId="0" borderId="15" xfId="1" applyFont="1" applyBorder="1" applyProtection="1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11" fillId="0" borderId="16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14" fontId="11" fillId="2" borderId="16" xfId="0" applyNumberFormat="1" applyFont="1" applyFill="1" applyBorder="1" applyProtection="1">
      <alignment vertical="center"/>
      <protection locked="0"/>
    </xf>
    <xf numFmtId="0" fontId="7" fillId="0" borderId="0" xfId="0" applyFont="1">
      <alignment vertical="center"/>
    </xf>
    <xf numFmtId="181" fontId="13" fillId="0" borderId="16" xfId="0" applyNumberFormat="1" applyFont="1" applyBorder="1">
      <alignment vertical="center"/>
    </xf>
    <xf numFmtId="177" fontId="0" fillId="0" borderId="10" xfId="0" applyNumberFormat="1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8" fontId="9" fillId="0" borderId="6" xfId="0" applyNumberFormat="1" applyFont="1" applyBorder="1" applyAlignment="1">
      <alignment horizontal="right" vertical="center"/>
    </xf>
    <xf numFmtId="178" fontId="9" fillId="0" borderId="7" xfId="0" applyNumberFormat="1" applyFont="1" applyBorder="1" applyAlignment="1">
      <alignment horizontal="right" vertical="center"/>
    </xf>
    <xf numFmtId="178" fontId="9" fillId="0" borderId="10" xfId="0" applyNumberFormat="1" applyFont="1" applyBorder="1" applyAlignment="1">
      <alignment horizontal="right" vertical="center"/>
    </xf>
    <xf numFmtId="178" fontId="9" fillId="0" borderId="15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177" fontId="10" fillId="0" borderId="9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EECF8"/>
      <color rgb="FFF96182"/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1</xdr:row>
      <xdr:rowOff>228600</xdr:rowOff>
    </xdr:from>
    <xdr:to>
      <xdr:col>7</xdr:col>
      <xdr:colOff>1228725</xdr:colOff>
      <xdr:row>4</xdr:row>
      <xdr:rowOff>219076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225C190F-3AE0-4AF4-D951-ACBEAF42D07C}"/>
            </a:ext>
          </a:extLst>
        </xdr:cNvPr>
        <xdr:cNvSpPr/>
      </xdr:nvSpPr>
      <xdr:spPr>
        <a:xfrm>
          <a:off x="6572250" y="466725"/>
          <a:ext cx="923925" cy="714376"/>
        </a:xfrm>
        <a:prstGeom prst="roundRect">
          <a:avLst/>
        </a:prstGeom>
        <a:solidFill>
          <a:srgbClr val="FEECF8"/>
        </a:solidFill>
        <a:ln>
          <a:solidFill>
            <a:srgbClr val="FEECF8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333375</xdr:colOff>
      <xdr:row>1</xdr:row>
      <xdr:rowOff>238125</xdr:rowOff>
    </xdr:from>
    <xdr:to>
      <xdr:col>7</xdr:col>
      <xdr:colOff>1209675</xdr:colOff>
      <xdr:row>5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1CA8A4E-B9D7-31BB-1AC5-A0740FFDF757}"/>
            </a:ext>
          </a:extLst>
        </xdr:cNvPr>
        <xdr:cNvSpPr txBox="1"/>
      </xdr:nvSpPr>
      <xdr:spPr>
        <a:xfrm>
          <a:off x="6600825" y="476250"/>
          <a:ext cx="876300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この色の</a:t>
          </a:r>
          <a:endParaRPr kumimoji="1" lang="en-US" altLang="ja-JP" sz="900"/>
        </a:p>
        <a:p>
          <a:r>
            <a:rPr kumimoji="1" lang="ja-JP" altLang="en-US" sz="900"/>
            <a:t>セルだけが</a:t>
          </a:r>
          <a:endParaRPr kumimoji="1" lang="en-US" altLang="ja-JP" sz="900"/>
        </a:p>
        <a:p>
          <a:r>
            <a:rPr kumimoji="1" lang="ja-JP" altLang="en-US" sz="900"/>
            <a:t>入力できます。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E13E6-8A47-43AC-927D-AB174E296AEE}">
  <dimension ref="B1:H26"/>
  <sheetViews>
    <sheetView tabSelected="1" topLeftCell="B1" zoomScaleNormal="100" workbookViewId="0">
      <selection activeCell="G4" sqref="G4"/>
    </sheetView>
  </sheetViews>
  <sheetFormatPr defaultRowHeight="18.75" x14ac:dyDescent="0.4"/>
  <cols>
    <col min="1" max="1" width="6" customWidth="1"/>
    <col min="2" max="2" width="22.375" customWidth="1"/>
    <col min="3" max="3" width="6.25" customWidth="1"/>
    <col min="4" max="4" width="17.5" customWidth="1"/>
    <col min="6" max="6" width="8.5" customWidth="1"/>
    <col min="7" max="7" width="12.625" customWidth="1"/>
    <col min="8" max="8" width="64" customWidth="1"/>
  </cols>
  <sheetData>
    <row r="1" spans="2:8" x14ac:dyDescent="0.4">
      <c r="B1" t="s">
        <v>0</v>
      </c>
      <c r="H1" s="1">
        <f ca="1">TODAY()</f>
        <v>45589</v>
      </c>
    </row>
    <row r="2" spans="2:8" ht="19.5" x14ac:dyDescent="0.4">
      <c r="B2" s="53" t="s">
        <v>42</v>
      </c>
      <c r="F2" s="38" t="s">
        <v>37</v>
      </c>
      <c r="G2" s="34"/>
      <c r="H2" s="34"/>
    </row>
    <row r="3" spans="2:8" x14ac:dyDescent="0.4">
      <c r="F3" s="35" t="s">
        <v>34</v>
      </c>
      <c r="G3" s="37"/>
      <c r="H3" s="1"/>
    </row>
    <row r="4" spans="2:8" x14ac:dyDescent="0.4">
      <c r="F4" s="36" t="s">
        <v>35</v>
      </c>
      <c r="G4" s="37"/>
    </row>
    <row r="5" spans="2:8" ht="19.5" x14ac:dyDescent="0.4">
      <c r="B5" s="2"/>
      <c r="C5" s="3" t="s">
        <v>1</v>
      </c>
      <c r="F5" s="36" t="s">
        <v>36</v>
      </c>
      <c r="G5" s="39">
        <f>DATEDIF(G3,G4,"D")+1</f>
        <v>1</v>
      </c>
    </row>
    <row r="6" spans="2:8" ht="19.5" thickBot="1" x14ac:dyDescent="0.45">
      <c r="B6" t="s">
        <v>2</v>
      </c>
      <c r="H6" s="1"/>
    </row>
    <row r="7" spans="2:8" ht="19.5" thickBot="1" x14ac:dyDescent="0.45">
      <c r="B7" s="4" t="s">
        <v>3</v>
      </c>
      <c r="C7" s="5" t="s">
        <v>4</v>
      </c>
      <c r="D7" s="5" t="s">
        <v>5</v>
      </c>
      <c r="E7" s="6" t="s">
        <v>6</v>
      </c>
      <c r="F7" s="7" t="s">
        <v>7</v>
      </c>
      <c r="G7" s="8" t="s">
        <v>8</v>
      </c>
      <c r="H7" s="9" t="s">
        <v>9</v>
      </c>
    </row>
    <row r="8" spans="2:8" x14ac:dyDescent="0.4">
      <c r="B8" s="10" t="s">
        <v>10</v>
      </c>
      <c r="C8" s="11"/>
      <c r="D8" s="12" t="s">
        <v>11</v>
      </c>
      <c r="E8" s="13">
        <v>250</v>
      </c>
      <c r="F8" s="14"/>
      <c r="G8" s="15">
        <f>(E8*IF($F$8&gt;90,90,$F$8)*IF($C$8&gt;10,10,C8))</f>
        <v>0</v>
      </c>
      <c r="H8" s="16" t="s">
        <v>12</v>
      </c>
    </row>
    <row r="9" spans="2:8" ht="19.5" thickBot="1" x14ac:dyDescent="0.45">
      <c r="B9" s="54"/>
      <c r="C9" s="40"/>
      <c r="D9" t="s">
        <v>13</v>
      </c>
      <c r="E9" s="18">
        <v>500</v>
      </c>
      <c r="F9" s="2"/>
      <c r="G9" s="19">
        <f>(E9*IF($F$9&gt;180,180,F9)*IF($C$8&gt;10,10,C8))</f>
        <v>0</v>
      </c>
      <c r="H9" s="20" t="s">
        <v>43</v>
      </c>
    </row>
    <row r="10" spans="2:8" x14ac:dyDescent="0.4">
      <c r="B10" s="10" t="s">
        <v>14</v>
      </c>
      <c r="C10" s="11"/>
      <c r="D10" s="12" t="s">
        <v>11</v>
      </c>
      <c r="E10" s="13">
        <v>300</v>
      </c>
      <c r="F10" s="14"/>
      <c r="G10" s="15">
        <f>(E10*IF($F$10&gt;180,180,$F$10)*IF($C$10&gt;10,10,$C$10))</f>
        <v>0</v>
      </c>
      <c r="H10" s="16" t="s">
        <v>12</v>
      </c>
    </row>
    <row r="11" spans="2:8" ht="19.5" thickBot="1" x14ac:dyDescent="0.45">
      <c r="B11" s="17"/>
      <c r="C11" s="40"/>
      <c r="D11" t="s">
        <v>13</v>
      </c>
      <c r="E11" s="18">
        <v>700</v>
      </c>
      <c r="F11" s="2"/>
      <c r="G11" s="19">
        <f>(E11*IF(F11&gt;180,180,F11)*IF($C$10&gt;10,10,$C$10))</f>
        <v>0</v>
      </c>
      <c r="H11" s="21" t="s">
        <v>45</v>
      </c>
    </row>
    <row r="12" spans="2:8" x14ac:dyDescent="0.4">
      <c r="B12" s="10" t="s">
        <v>15</v>
      </c>
      <c r="C12" s="11"/>
      <c r="D12" s="41" t="s">
        <v>16</v>
      </c>
      <c r="E12" s="13">
        <v>100</v>
      </c>
      <c r="F12" s="14"/>
      <c r="G12" s="15">
        <f>(E12*IF(F12&gt;180,180,F12)*IF(C12&gt;30,30,C12))</f>
        <v>0</v>
      </c>
      <c r="H12" s="20" t="s">
        <v>17</v>
      </c>
    </row>
    <row r="13" spans="2:8" x14ac:dyDescent="0.4">
      <c r="B13" s="22" t="s">
        <v>18</v>
      </c>
      <c r="C13" s="11"/>
      <c r="D13" s="42"/>
      <c r="E13" s="18">
        <v>70</v>
      </c>
      <c r="F13" s="2"/>
      <c r="G13" s="19">
        <f>(E13*IF(F13&gt;180,180,F13)*IF(C13&gt;30,30,C13))</f>
        <v>0</v>
      </c>
      <c r="H13" s="20" t="s">
        <v>38</v>
      </c>
    </row>
    <row r="14" spans="2:8" ht="19.5" thickBot="1" x14ac:dyDescent="0.45">
      <c r="B14" s="23" t="s">
        <v>19</v>
      </c>
      <c r="C14" s="24"/>
      <c r="D14" s="43"/>
      <c r="E14" s="18">
        <v>100</v>
      </c>
      <c r="F14" s="2"/>
      <c r="G14" s="19">
        <f>(E14*IF(F14&gt;180,180,F14)*IF(C14&gt;100,100,C14))</f>
        <v>0</v>
      </c>
      <c r="H14" s="25" t="s">
        <v>20</v>
      </c>
    </row>
    <row r="15" spans="2:8" x14ac:dyDescent="0.4">
      <c r="B15" s="10" t="s">
        <v>21</v>
      </c>
      <c r="C15" s="11"/>
      <c r="D15" s="12" t="s">
        <v>13</v>
      </c>
      <c r="E15" s="13">
        <v>500</v>
      </c>
      <c r="F15" s="14"/>
      <c r="G15" s="15">
        <f>(E15*F15*IF($C$15&gt;5,5,C15)+(E15*F15*IF($C$16&gt;20,20,C16)))+(E15*F15*IF(C17&gt;10,10,C17))</f>
        <v>0</v>
      </c>
      <c r="H15" s="16" t="s">
        <v>39</v>
      </c>
    </row>
    <row r="16" spans="2:8" x14ac:dyDescent="0.4">
      <c r="B16" s="26" t="s">
        <v>19</v>
      </c>
      <c r="C16" s="11"/>
      <c r="D16" t="s">
        <v>22</v>
      </c>
      <c r="E16" s="18">
        <v>250</v>
      </c>
      <c r="F16" s="2"/>
      <c r="G16" s="19">
        <f>(E16*F16*IF($C$15&gt;5,5,$C$15)+(E16*F16*IF($C$16&gt;20,20,$C$16)))+(E16*F16*IF($C$17&gt;10,10,$C$17))</f>
        <v>0</v>
      </c>
      <c r="H16" s="20" t="s">
        <v>40</v>
      </c>
    </row>
    <row r="17" spans="2:8" ht="19.5" thickBot="1" x14ac:dyDescent="0.45">
      <c r="B17" s="26" t="s">
        <v>23</v>
      </c>
      <c r="C17" s="24"/>
      <c r="E17" s="18"/>
      <c r="F17" s="2"/>
      <c r="G17" s="19"/>
      <c r="H17" s="20" t="s">
        <v>44</v>
      </c>
    </row>
    <row r="18" spans="2:8" x14ac:dyDescent="0.4">
      <c r="B18" s="10" t="s">
        <v>24</v>
      </c>
      <c r="C18" s="11"/>
      <c r="D18" s="12" t="s">
        <v>11</v>
      </c>
      <c r="E18" s="13">
        <v>500</v>
      </c>
      <c r="F18" s="14"/>
      <c r="G18" s="15">
        <f>(E18*F18*IF($C$18&gt;5,5,$C$18)+(E18*F18*IF($C$19&gt;10,10,$C$19)))</f>
        <v>0</v>
      </c>
      <c r="H18" s="16" t="s">
        <v>12</v>
      </c>
    </row>
    <row r="19" spans="2:8" ht="19.5" thickBot="1" x14ac:dyDescent="0.45">
      <c r="B19" s="26" t="s">
        <v>19</v>
      </c>
      <c r="C19" s="24"/>
      <c r="D19" t="s">
        <v>13</v>
      </c>
      <c r="E19" s="27">
        <v>1500</v>
      </c>
      <c r="F19" s="2"/>
      <c r="G19" s="19">
        <f>(E19*F19*$C$18)+(E19*F19*$C$19)</f>
        <v>0</v>
      </c>
      <c r="H19" s="20" t="s">
        <v>25</v>
      </c>
    </row>
    <row r="20" spans="2:8" x14ac:dyDescent="0.4">
      <c r="B20" s="10" t="s">
        <v>26</v>
      </c>
      <c r="C20" s="11"/>
      <c r="D20" s="28" t="s">
        <v>27</v>
      </c>
      <c r="E20" s="18">
        <v>500</v>
      </c>
      <c r="F20" s="14"/>
      <c r="G20" s="15">
        <f>(E20*F20*IF(C20&gt;10,10,C20))</f>
        <v>0</v>
      </c>
      <c r="H20" s="16" t="s">
        <v>28</v>
      </c>
    </row>
    <row r="21" spans="2:8" ht="19.5" thickBot="1" x14ac:dyDescent="0.45">
      <c r="B21" s="29"/>
      <c r="C21" s="40"/>
      <c r="D21" s="30" t="s">
        <v>29</v>
      </c>
      <c r="E21" s="27">
        <v>250</v>
      </c>
      <c r="F21" s="31"/>
      <c r="G21" s="32">
        <f>(E21*F21*IF(C21&gt;10,10,C21))</f>
        <v>0</v>
      </c>
      <c r="H21" s="21" t="s">
        <v>30</v>
      </c>
    </row>
    <row r="22" spans="2:8" x14ac:dyDescent="0.4">
      <c r="H22" s="33" t="s">
        <v>31</v>
      </c>
    </row>
    <row r="23" spans="2:8" ht="19.5" thickBot="1" x14ac:dyDescent="0.45"/>
    <row r="24" spans="2:8" x14ac:dyDescent="0.4">
      <c r="E24" s="44" t="s">
        <v>32</v>
      </c>
      <c r="F24" s="46">
        <f>G8+G9+G10+G11+G12+G13+G14+G15+G16+G18+G19+G20+G21</f>
        <v>0</v>
      </c>
      <c r="G24" s="47"/>
      <c r="H24" s="50" t="s">
        <v>33</v>
      </c>
    </row>
    <row r="25" spans="2:8" ht="19.5" thickBot="1" x14ac:dyDescent="0.45">
      <c r="E25" s="45"/>
      <c r="F25" s="48"/>
      <c r="G25" s="49"/>
      <c r="H25" s="51"/>
    </row>
    <row r="26" spans="2:8" x14ac:dyDescent="0.4">
      <c r="H26" s="52" t="s">
        <v>41</v>
      </c>
    </row>
  </sheetData>
  <sheetProtection algorithmName="SHA-512" hashValue="pSBUV9T6qgfCNvy95CM/TAB/nXQAU25j65nPAsx/6Uae6v226T3EaBe5AbHLKFGrmuUGksfjfKZJR2Fc9d1X6A==" saltValue="a+9dlFjx60+6Kyc5tr0i8w==" spinCount="100000" sheet="1" selectLockedCells="1"/>
  <mergeCells count="4">
    <mergeCell ref="D12:D14"/>
    <mergeCell ref="E24:E25"/>
    <mergeCell ref="F24:G25"/>
    <mergeCell ref="H24:H25"/>
  </mergeCells>
  <phoneticPr fontId="2"/>
  <pageMargins left="0.25" right="0.25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共済金計算シート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</dc:creator>
  <cp:lastModifiedBy>山本</cp:lastModifiedBy>
  <dcterms:created xsi:type="dcterms:W3CDTF">2024-09-04T07:25:24Z</dcterms:created>
  <dcterms:modified xsi:type="dcterms:W3CDTF">2024-10-24T08:25:06Z</dcterms:modified>
</cp:coreProperties>
</file>